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calcChain.xml" ContentType="application/vnd.openxmlformats-officedocument.spreadsheetml.calcChain+xml"/>
  <Override PartName="/xl/tables/tableSingleCells1.xml" ContentType="application/vnd.openxmlformats-officedocument.spreadsheetml.tableSingleCell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p8A\Downloads\"/>
    </mc:Choice>
  </mc:AlternateContent>
  <xr:revisionPtr revIDLastSave="0" documentId="8_{A07807E7-0851-49DF-8E96-E867E72EEC3C}" xr6:coauthVersionLast="47" xr6:coauthVersionMax="47" xr10:uidLastSave="{00000000-0000-0000-0000-000000000000}"/>
  <bookViews>
    <workbookView xWindow="28785" yWindow="1080" windowWidth="28995" windowHeight="7875" activeTab="4" xr2:uid="{7C876D0F-FA2E-4A71-8786-C8AE91AED002}"/>
  </bookViews>
  <sheets>
    <sheet name="Sheet1" sheetId="1" r:id="rId1"/>
    <sheet name="Sheet2" sheetId="2" r:id="rId2"/>
    <sheet name="Sheet3" sheetId="3" r:id="rId3"/>
    <sheet name="Prev Report" sheetId="9" r:id="rId4"/>
    <sheet name="Compare" sheetId="8" r:id="rId5"/>
    <sheet name="Sheet4" sheetId="4" r:id="rId6"/>
    <sheet name="Sheet5" sheetId="5" r:id="rId7"/>
    <sheet name="Sheet6" sheetId="6" r:id="rId8"/>
    <sheet name="Sheet7" sheetId="7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" i="8" l="1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66E5B26-8B2B-415A-8E02-51C87C09AA3D}" name="VINProof_Response" type="4" refreshedVersion="0" background="1">
    <webPr xml="1" sourceData="1" url="M:\LVFE\VINProof_Response.xml" htmlTables="1" htmlFormat="all"/>
  </connection>
</connections>
</file>

<file path=xl/sharedStrings.xml><?xml version="1.0" encoding="utf-8"?>
<sst xmlns="http://schemas.openxmlformats.org/spreadsheetml/2006/main" count="210" uniqueCount="72">
  <si>
    <t>VIN</t>
  </si>
  <si>
    <t>ContextReference</t>
  </si>
  <si>
    <t>RequestReference</t>
  </si>
  <si>
    <t>ContactName</t>
  </si>
  <si>
    <t>DriverLicenceNumber</t>
  </si>
  <si>
    <t>DriverLicenceProvinceCode</t>
  </si>
  <si>
    <t>VINInsuredProvinceCode</t>
  </si>
  <si>
    <t>RequestComments</t>
  </si>
  <si>
    <t>ResultCode</t>
  </si>
  <si>
    <t>ReasonCode</t>
  </si>
  <si>
    <t>ReasonDescription</t>
  </si>
  <si>
    <t>InsuranceCompanyCode</t>
  </si>
  <si>
    <t>PolicyNumber</t>
  </si>
  <si>
    <t>Plate</t>
  </si>
  <si>
    <t>InsuranceCompanyName</t>
  </si>
  <si>
    <t>PublicInsuranceInd</t>
  </si>
  <si>
    <t>PolicyStatus</t>
  </si>
  <si>
    <t>PolicyStatusDate</t>
  </si>
  <si>
    <t>VehicleStatus</t>
  </si>
  <si>
    <t>PolicyOriginalEffectiveDate</t>
  </si>
  <si>
    <t>PolicyCurrentEffectiveDate</t>
  </si>
  <si>
    <t>PolicyCurrentExpiryDate</t>
  </si>
  <si>
    <t>VehicleOriginalEffectiveDate</t>
  </si>
  <si>
    <t>VehicleCurrentEffectiveDate</t>
  </si>
  <si>
    <t>VehicleCurrentExpiryDate</t>
  </si>
  <si>
    <t>VehiclePolicyCoverageExpiryDate</t>
  </si>
  <si>
    <t>TPLCoverageInd</t>
  </si>
  <si>
    <t>TPLLimitAmt</t>
  </si>
  <si>
    <t>AccidentBenefitCoverageInd</t>
  </si>
  <si>
    <t>CollCoverageInd</t>
  </si>
  <si>
    <t>CollDeductibleDesc</t>
  </si>
  <si>
    <t>CollDeductibleAmt</t>
  </si>
  <si>
    <t>CompCoverageInd</t>
  </si>
  <si>
    <t>CompDeductibleDesc</t>
  </si>
  <si>
    <t>CompDeductibleAmt</t>
  </si>
  <si>
    <t>VinProcessDateStamp</t>
  </si>
  <si>
    <t>VinProcessTimeStamp</t>
  </si>
  <si>
    <t>UseCode</t>
  </si>
  <si>
    <t>LastSystemLoadDate</t>
  </si>
  <si>
    <t>NewVehicleReplacementPlusCoverageCostInd</t>
  </si>
  <si>
    <t>ReplacementCostCoverageInd</t>
  </si>
  <si>
    <t>LimitedDepreciationCoverageInd</t>
  </si>
  <si>
    <t>SpecifiedPerilsCoverageInd</t>
  </si>
  <si>
    <t>SpecifiedPerilsDeductibleDesc</t>
  </si>
  <si>
    <t>SpecifiedPerilsDeductibleAmt</t>
  </si>
  <si>
    <t>MakeEng</t>
  </si>
  <si>
    <t>MakeFre</t>
  </si>
  <si>
    <t>ModelEng</t>
  </si>
  <si>
    <t>ModelFre</t>
  </si>
  <si>
    <t>ModelYear</t>
  </si>
  <si>
    <t>1G5DC18D0BF103108</t>
  </si>
  <si>
    <t>1FTDX0868VKB08125</t>
  </si>
  <si>
    <t>REQUEST REFERENCE</t>
  </si>
  <si>
    <t>BC</t>
  </si>
  <si>
    <t>Pass</t>
  </si>
  <si>
    <t>A1.BC2</t>
  </si>
  <si>
    <t>A2.BC3</t>
  </si>
  <si>
    <t>PF602B</t>
  </si>
  <si>
    <t>PF617A</t>
  </si>
  <si>
    <t>Insurance Corporation of British Columbia</t>
  </si>
  <si>
    <t>RN</t>
  </si>
  <si>
    <t>Y</t>
  </si>
  <si>
    <t>N</t>
  </si>
  <si>
    <t>$300 DEDUCTIBLE</t>
  </si>
  <si>
    <t>$500 DEDUCTIBLE</t>
  </si>
  <si>
    <t>GMC</t>
  </si>
  <si>
    <t>FORD</t>
  </si>
  <si>
    <t>JIMMY C/R 2WD</t>
  </si>
  <si>
    <t>F150 SUPERCAB 4WD</t>
  </si>
  <si>
    <t>sample@sampleclient.com</t>
  </si>
  <si>
    <t>SAMPLE REFERENCE</t>
  </si>
  <si>
    <t>VIN1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</si>
</sst>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4" fontId="0" fillId="0" borderId="0" xfId="0" applyNumberFormat="1"/>
    <xf numFmtId="21" fontId="0" fillId="0" borderId="0" xfId="0" applyNumberFormat="1"/>
    <xf numFmtId="49" fontId="0" fillId="3" borderId="1" xfId="0" applyNumberFormat="1" applyFill="1" applyBorder="1"/>
    <xf numFmtId="49" fontId="0" fillId="0" borderId="1" xfId="0" applyNumberForma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CGI.IBS.BTS2K4.VinProof.Schemas.VinProof_Service_Res_1'">
  <Schema ID="Schema1">
    <xsd:schema xmlns:xsd="http://www.w3.org/2001/XMLSchema" xmlns="">
      <xsd:element nillable="true" name="RequestParamsDT">
        <xsd:complexType>
          <xsd:sequence minOccurs="0">
            <xsd:element minOccurs="0" nillable="true" type="xsd:string" name="VIN" form="unqualified"/>
            <xsd:element minOccurs="0" nillable="true" type="xsd:integer" name="ContextReference" form="unqualified"/>
            <xsd:element minOccurs="0" nillable="true" type="xsd:string" name="RequestReference" form="unqualified"/>
            <xsd:element minOccurs="0" nillable="true" type="xsd:string" name="ContactName" form="unqualified"/>
            <xsd:element minOccurs="0" nillable="true" type="xsd:string" name="DriverLicenceNumber" form="unqualified"/>
            <xsd:element minOccurs="0" nillable="true" type="xsd:string" name="DriverLicenceProvinceCode" form="unqualified"/>
            <xsd:element minOccurs="0" nillable="true" type="xsd:string" name="VINInsuredProvinceCode" form="unqualified"/>
            <xsd:element minOccurs="0" nillable="true" type="xsd:string" name="RequestComments" form="unqualified"/>
          </xsd:sequence>
        </xsd:complexType>
      </xsd:element>
      <xsd:element nillable="true" name="RequestEvaluationResultsDT">
        <xsd:complexType>
          <xsd:sequence minOccurs="0">
            <xsd:element minOccurs="0" nillable="true" type="xsd:string" name="VIN" form="unqualified"/>
            <xsd:element minOccurs="0" nillable="true" type="xsd:string" name="ResultCode" form="unqualified"/>
            <xsd:element minOccurs="0" nillable="true" type="xsd:string" name="ReasonCode" form="unqualified"/>
            <xsd:element minOccurs="0" nillable="true" type="xsd:string" name="ReasonDescription" form="unqualified"/>
          </xsd:sequence>
        </xsd:complexType>
      </xsd:element>
      <xsd:element nillable="true" name="VehiclePolicyResultsDT">
        <xsd:complexType>
          <xsd:sequence minOccurs="0">
            <xsd:element minOccurs="0" nillable="true" type="xsd:string" name="VIN" form="unqualified"/>
            <xsd:element minOccurs="0" nillable="true" type="xsd:integer" name="InsuranceCompanyCode" form="unqualified"/>
            <xsd:element minOccurs="0" nillable="true" type="xsd:string" name="PolicyNumber" form="unqualified"/>
            <xsd:element minOccurs="0" nillable="true" type="xsd:string" name="Plate" form="unqualified"/>
            <xsd:element minOccurs="0" nillable="true" type="xsd:string" name="InsuranceCompanyName" form="unqualified"/>
            <xsd:element minOccurs="0" nillable="true" type="xsd:string" name="PublicInsuranceInd" form="unqualified"/>
            <xsd:element minOccurs="0" nillable="true" type="xsd:string" name="PolicyStatus" form="unqualified"/>
            <xsd:element minOccurs="0" nillable="true" type="xsd:date" name="PolicyStatusDate" form="unqualified"/>
            <xsd:element minOccurs="0" nillable="true" type="xsd:string" name="VehicleStatus" form="unqualified"/>
            <xsd:element minOccurs="0" nillable="true" type="xsd:date" name="PolicyOriginalEffectiveDate" form="unqualified"/>
            <xsd:element minOccurs="0" nillable="true" type="xsd:date" name="PolicyCurrentEffectiveDate" form="unqualified"/>
            <xsd:element minOccurs="0" nillable="true" type="xsd:date" name="PolicyCurrentExpiryDate" form="unqualified"/>
            <xsd:element minOccurs="0" nillable="true" type="xsd:date" name="VehicleOriginalEffectiveDate" form="unqualified"/>
            <xsd:element minOccurs="0" nillable="true" type="xsd:date" name="VehicleCurrentEffectiveDate" form="unqualified"/>
            <xsd:element minOccurs="0" nillable="true" type="xsd:date" name="VehicleCurrentExpiryDate" form="unqualified"/>
            <xsd:element minOccurs="0" nillable="true" type="xsd:date" name="VehiclePolicyCoverageExpiryDate" form="unqualified"/>
            <xsd:element minOccurs="0" nillable="true" type="xsd:string" name="TPLCoverageInd" form="unqualified"/>
            <xsd:element minOccurs="0" nillable="true" type="xsd:integer" name="TPLLimitAmt" form="unqualified"/>
            <xsd:element minOccurs="0" nillable="true" type="xsd:string" name="AccidentBenefitCoverageInd" form="unqualified"/>
            <xsd:element minOccurs="0" nillable="true" type="xsd:string" name="CollCoverageInd" form="unqualified"/>
            <xsd:element minOccurs="0" nillable="true" type="xsd:string" name="CollDeductibleDesc" form="unqualified"/>
            <xsd:element minOccurs="0" nillable="true" type="xsd:integer" name="CollDeductibleAmt" form="unqualified"/>
            <xsd:element minOccurs="0" nillable="true" type="xsd:string" name="CompCoverageInd" form="unqualified"/>
            <xsd:element minOccurs="0" nillable="true" type="xsd:string" name="CompDeductibleDesc" form="unqualified"/>
            <xsd:element minOccurs="0" nillable="true" type="xsd:integer" name="CompDeductibleAmt" form="unqualified"/>
            <xsd:element minOccurs="0" nillable="true" type="xsd:date" name="VinProcessDateStamp" form="unqualified"/>
            <xsd:element minOccurs="0" nillable="true" type="xsd:time" name="VinProcessTimeStamp" form="unqualified"/>
            <xsd:element minOccurs="0" nillable="true" type="xsd:string" name="UseCode" form="unqualified"/>
            <xsd:element minOccurs="0" nillable="true" type="xsd:date" name="LastSystemLoadDate" form="unqualified"/>
            <xsd:element minOccurs="0" nillable="true" type="xsd:string" name="NewVehicleReplacementPlusCoverageCostInd" form="unqualified"/>
            <xsd:element minOccurs="0" nillable="true" type="xsd:string" name="ReplacementCostCoverageInd" form="unqualified"/>
            <xsd:element minOccurs="0" nillable="true" type="xsd:string" name="LimitedDepreciationCoverageInd" form="unqualified"/>
            <xsd:element minOccurs="0" nillable="true" type="xsd:string" name="SpecifiedPerilsCoverageInd" form="unqualified"/>
            <xsd:element minOccurs="0" nillable="true" type="xsd:string" name="SpecifiedPerilsDeductibleDesc" form="unqualified"/>
            <xsd:element minOccurs="0" nillable="true" type="xsd:integer" name="SpecifiedPerilsDeductibleAmt" form="unqualified"/>
          </xsd:sequence>
        </xsd:complexType>
      </xsd:element>
      <xsd:element nillable="true" name="MessageDT">
        <xsd:complexType>
          <xsd:sequence minOccurs="0">
            <xsd:element minOccurs="0" nillable="true" type="xsd:string" name="Code" form="unqualified"/>
            <xsd:element minOccurs="0" nillable="true" type="xsd:string" name="Text" form="unqualified"/>
          </xsd:sequence>
        </xsd:complexType>
      </xsd:element>
      <xsd:element nillable="true" name="VehicleDT">
        <xsd:complexType>
          <xsd:sequence minOccurs="0">
            <xsd:element minOccurs="0" nillable="true" type="xsd:string" name="VIN" form="unqualified"/>
            <xsd:element minOccurs="0" nillable="true" type="xsd:string" name="MakeEng" form="unqualified"/>
            <xsd:element minOccurs="0" nillable="true" type="xsd:string" name="MakeFre" form="unqualified"/>
            <xsd:element minOccurs="0" nillable="true" type="xsd:string" name="ModelEng" form="unqualified"/>
            <xsd:element minOccurs="0" nillable="true" type="xsd:string" name="ModelFre" form="unqualified"/>
            <xsd:element minOccurs="0" nillable="true" type="xsd:integer" name="ModelYear" form="unqualified"/>
          </xsd:sequence>
        </xsd:complexType>
      </xsd:element>
      <xsd:element nillable="true" name="RequestHeaderDT">
        <xsd:complexType>
          <xsd:sequence minOccurs="0">
            <xsd:element minOccurs="0" nillable="true" type="xsd:string" name="UserName" form="unqualified"/>
            <xsd:element minOccurs="0" nillable="true" type="xsd:string" name="Mode" form="unqualified"/>
            <xsd:element minOccurs="0" nillable="true" type="xsd:string" name="VinProofRunStatus" form="unqualified"/>
          </xsd:sequence>
        </xsd:complexType>
      </xsd:element>
      <xsd:element nillable="true" name="PortfolioRequestDT">
        <xsd:complexType>
          <xsd:sequence minOccurs="0">
            <xsd:element minOccurs="0" nillable="true" type="xsd:string" name="ExplicitPortfolioDefinitionInd" form="unqualified"/>
            <xsd:element minOccurs="0" nillable="true" type="xsd:string" name="ExplicitServiceRequestInd" form="unqualified"/>
            <xsd:element minOccurs="0" nillable="true" type="xsd:string" name="PortfolioReference" form="unqualified"/>
          </xsd:sequence>
        </xsd:complexType>
      </xsd:element>
    </xsd:schema>
  </Schema>
  <Schema ID="Schema2" SchemaRef="Schema1" Namespace="http://CGI.IBS.BTS2K4.VinProof.Schemas.VinProof_Service_Res_1">
    <xsd:schema xmlns:xsd="http://www.w3.org/2001/XMLSchema" xmlns:ns0="http://CGI.IBS.BTS2K4.VinProof.Schemas.VinProof_Service_Res_1" xmlns="" targetNamespace="http://CGI.IBS.BTS2K4.VinProof.Schemas.VinProof_Service_Res_1">
      <xsd:import/>
      <xsd:element nillable="true" name="VinProof_Service_Res_1">
        <xsd:complexType>
          <xsd:sequence minOccurs="0">
            <xsd:element minOccurs="0" maxOccurs="unbounded" ref="RequestParamsDT"/>
            <xsd:element minOccurs="0" maxOccurs="unbounded" ref="RequestEvaluationResultsDT"/>
            <xsd:element minOccurs="0" maxOccurs="unbounded" ref="VehiclePolicyResultsDT"/>
            <xsd:element minOccurs="0" ref="MessageDT"/>
            <xsd:element minOccurs="0" maxOccurs="unbounded" ref="VehicleDT"/>
            <xsd:element minOccurs="0" ref="RequestHeaderDT"/>
            <xsd:element minOccurs="0" ref="PortfolioRequestDT"/>
          </xsd:sequence>
        </xsd:complexType>
      </xsd:element>
    </xsd:schema>
  </Schema>
  <Map ID="1" Name="VinProof_Service_Res_1_Map" RootElement="VinProof_Service_Res_1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xmlMaps" Target="xmlMap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210859-CFBF-40F5-8E9B-0ED9A7A96C36}" name="Table1" displayName="Table1" ref="A1:H3" tableType="xml" totalsRowShown="0" connectionId="1">
  <autoFilter ref="A1:H3" xr:uid="{51210859-CFBF-40F5-8E9B-0ED9A7A96C36}"/>
  <tableColumns count="8">
    <tableColumn id="1" xr3:uid="{53FE9A9D-DEAE-4B20-B771-C85A97588E9D}" uniqueName="VIN" name="VIN">
      <xmlColumnPr mapId="1" xpath="/ns1:VinProof_Service_Res_1/RequestParamsDT/VIN" xmlDataType="string"/>
    </tableColumn>
    <tableColumn id="2" xr3:uid="{47BDB0A8-B946-4446-A3C8-8F036CC4B5D6}" uniqueName="ContextReference" name="ContextReference">
      <xmlColumnPr mapId="1" xpath="/ns1:VinProof_Service_Res_1/RequestParamsDT/ContextReference" xmlDataType="integer"/>
    </tableColumn>
    <tableColumn id="3" xr3:uid="{03614FF6-B005-48F2-BE70-3506E22E4BA6}" uniqueName="RequestReference" name="RequestReference">
      <xmlColumnPr mapId="1" xpath="/ns1:VinProof_Service_Res_1/RequestParamsDT/RequestReference" xmlDataType="string"/>
    </tableColumn>
    <tableColumn id="4" xr3:uid="{7C8B90AB-BF18-4F62-8FC9-461405DEA3B0}" uniqueName="ContactName" name="ContactName">
      <xmlColumnPr mapId="1" xpath="/ns1:VinProof_Service_Res_1/RequestParamsDT/ContactName" xmlDataType="string"/>
    </tableColumn>
    <tableColumn id="5" xr3:uid="{EEA9D058-4184-4D58-9898-FD4B57D66E11}" uniqueName="DriverLicenceNumber" name="DriverLicenceNumber">
      <xmlColumnPr mapId="1" xpath="/ns1:VinProof_Service_Res_1/RequestParamsDT/DriverLicenceNumber" xmlDataType="string"/>
    </tableColumn>
    <tableColumn id="6" xr3:uid="{4C4FDFA2-A4F5-4601-9755-039CAD27FDD1}" uniqueName="DriverLicenceProvinceCode" name="DriverLicenceProvinceCode">
      <xmlColumnPr mapId="1" xpath="/ns1:VinProof_Service_Res_1/RequestParamsDT/DriverLicenceProvinceCode" xmlDataType="string"/>
    </tableColumn>
    <tableColumn id="7" xr3:uid="{F981CEF8-A4D1-4AE1-B01C-C6D68B5A0C11}" uniqueName="VINInsuredProvinceCode" name="VINInsuredProvinceCode">
      <xmlColumnPr mapId="1" xpath="/ns1:VinProof_Service_Res_1/RequestParamsDT/VINInsuredProvinceCode" xmlDataType="string"/>
    </tableColumn>
    <tableColumn id="8" xr3:uid="{E0572DE6-6E4F-4C43-98FB-FB0600D3127C}" uniqueName="RequestComments" name="RequestComments">
      <xmlColumnPr mapId="1" xpath="/ns1:VinProof_Service_Res_1/RequestParamsDT/RequestComments" xmlDataType="string"/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7CE812-852A-44B4-871B-3266AD870F6B}" name="Table2" displayName="Table2" ref="A1:D3" tableType="xml" totalsRowShown="0" connectionId="1">
  <autoFilter ref="A1:D3" xr:uid="{607CE812-852A-44B4-871B-3266AD870F6B}"/>
  <tableColumns count="4">
    <tableColumn id="1" xr3:uid="{730BD6BE-3BF5-4615-BB59-5513FC59621C}" uniqueName="VIN" name="VIN">
      <xmlColumnPr mapId="1" xpath="/ns1:VinProof_Service_Res_1/RequestEvaluationResultsDT/VIN" xmlDataType="string"/>
    </tableColumn>
    <tableColumn id="2" xr3:uid="{58716BA8-604C-454E-8700-AAAAC9E76821}" uniqueName="ResultCode" name="ResultCode">
      <xmlColumnPr mapId="1" xpath="/ns1:VinProof_Service_Res_1/RequestEvaluationResultsDT/ResultCode" xmlDataType="string"/>
    </tableColumn>
    <tableColumn id="3" xr3:uid="{5AE5DB1A-A80F-41C1-B3C7-2115C30D1558}" uniqueName="ReasonCode" name="ReasonCode">
      <xmlColumnPr mapId="1" xpath="/ns1:VinProof_Service_Res_1/RequestEvaluationResultsDT/ReasonCode" xmlDataType="string"/>
    </tableColumn>
    <tableColumn id="4" xr3:uid="{F279CE4A-7D8F-4F8C-A499-924F4D0F16DE}" uniqueName="ReasonDescription" name="ReasonDescription">
      <xmlColumnPr mapId="1" xpath="/ns1:VinProof_Service_Res_1/RequestEvaluationResultsDT/ReasonDescription" xmlDataType="string"/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CF566AF-FBB7-4901-80F9-6428DE2B6F86}" name="Table3" displayName="Table3" ref="A1:AI3" tableType="xml" totalsRowShown="0" connectionId="1">
  <autoFilter ref="A1:AI3" xr:uid="{4CF566AF-FBB7-4901-80F9-6428DE2B6F86}"/>
  <tableColumns count="35">
    <tableColumn id="1" xr3:uid="{B2699595-2405-4D14-B5D3-14B696057328}" uniqueName="VIN" name="VIN">
      <xmlColumnPr mapId="1" xpath="/ns1:VinProof_Service_Res_1/VehiclePolicyResultsDT/VIN" xmlDataType="string"/>
    </tableColumn>
    <tableColumn id="2" xr3:uid="{EB9F88C2-0D22-4E1A-8CFE-82E619AB07E7}" uniqueName="InsuranceCompanyCode" name="InsuranceCompanyCode">
      <xmlColumnPr mapId="1" xpath="/ns1:VinProof_Service_Res_1/VehiclePolicyResultsDT/InsuranceCompanyCode" xmlDataType="integer"/>
    </tableColumn>
    <tableColumn id="3" xr3:uid="{DFA374E0-BF72-4C0A-A5AE-9F5BF9E78AE0}" uniqueName="PolicyNumber" name="PolicyNumber">
      <xmlColumnPr mapId="1" xpath="/ns1:VinProof_Service_Res_1/VehiclePolicyResultsDT/PolicyNumber" xmlDataType="string"/>
    </tableColumn>
    <tableColumn id="4" xr3:uid="{BD4A39DD-0461-4940-A522-93FC7C98B28C}" uniqueName="Plate" name="Plate">
      <xmlColumnPr mapId="1" xpath="/ns1:VinProof_Service_Res_1/VehiclePolicyResultsDT/Plate" xmlDataType="string"/>
    </tableColumn>
    <tableColumn id="5" xr3:uid="{AD7C99A8-CEC3-4252-AF58-DDA41A7B380A}" uniqueName="InsuranceCompanyName" name="InsuranceCompanyName">
      <xmlColumnPr mapId="1" xpath="/ns1:VinProof_Service_Res_1/VehiclePolicyResultsDT/InsuranceCompanyName" xmlDataType="string"/>
    </tableColumn>
    <tableColumn id="6" xr3:uid="{28A942B9-49CF-466A-9232-3E116C011D16}" uniqueName="PublicInsuranceInd" name="PublicInsuranceInd">
      <xmlColumnPr mapId="1" xpath="/ns1:VinProof_Service_Res_1/VehiclePolicyResultsDT/PublicInsuranceInd" xmlDataType="string"/>
    </tableColumn>
    <tableColumn id="7" xr3:uid="{0C698F07-64FB-4D52-A85E-9B572A0C3CEB}" uniqueName="PolicyStatus" name="PolicyStatus">
      <xmlColumnPr mapId="1" xpath="/ns1:VinProof_Service_Res_1/VehiclePolicyResultsDT/PolicyStatus" xmlDataType="string"/>
    </tableColumn>
    <tableColumn id="8" xr3:uid="{9A379A44-0947-45D5-8394-89E30456270C}" uniqueName="PolicyStatusDate" name="PolicyStatusDate">
      <xmlColumnPr mapId="1" xpath="/ns1:VinProof_Service_Res_1/VehiclePolicyResultsDT/PolicyStatusDate" xmlDataType="date"/>
    </tableColumn>
    <tableColumn id="9" xr3:uid="{68E6EC18-612E-4302-B099-A31C841030E5}" uniqueName="VehicleStatus" name="VehicleStatus">
      <xmlColumnPr mapId="1" xpath="/ns1:VinProof_Service_Res_1/VehiclePolicyResultsDT/VehicleStatus" xmlDataType="string"/>
    </tableColumn>
    <tableColumn id="10" xr3:uid="{2C029A2C-CCDB-4EBA-8F3D-1B603CAB4F1F}" uniqueName="PolicyOriginalEffectiveDate" name="PolicyOriginalEffectiveDate">
      <xmlColumnPr mapId="1" xpath="/ns1:VinProof_Service_Res_1/VehiclePolicyResultsDT/PolicyOriginalEffectiveDate" xmlDataType="date"/>
    </tableColumn>
    <tableColumn id="11" xr3:uid="{C5130889-45AB-4B1A-8595-ADBCE66D18D2}" uniqueName="PolicyCurrentEffectiveDate" name="PolicyCurrentEffectiveDate">
      <xmlColumnPr mapId="1" xpath="/ns1:VinProof_Service_Res_1/VehiclePolicyResultsDT/PolicyCurrentEffectiveDate" xmlDataType="date"/>
    </tableColumn>
    <tableColumn id="12" xr3:uid="{A12C8360-29FF-4C8B-AA62-2ECA67A55899}" uniqueName="PolicyCurrentExpiryDate" name="PolicyCurrentExpiryDate">
      <xmlColumnPr mapId="1" xpath="/ns1:VinProof_Service_Res_1/VehiclePolicyResultsDT/PolicyCurrentExpiryDate" xmlDataType="date"/>
    </tableColumn>
    <tableColumn id="13" xr3:uid="{7E2DAF93-8BCA-4BCF-BA24-01FCF1B37CB1}" uniqueName="VehicleOriginalEffectiveDate" name="VehicleOriginalEffectiveDate">
      <xmlColumnPr mapId="1" xpath="/ns1:VinProof_Service_Res_1/VehiclePolicyResultsDT/VehicleOriginalEffectiveDate" xmlDataType="date"/>
    </tableColumn>
    <tableColumn id="14" xr3:uid="{5DADC20A-21B0-4E73-91FD-8AD980432E18}" uniqueName="VehicleCurrentEffectiveDate" name="VehicleCurrentEffectiveDate">
      <xmlColumnPr mapId="1" xpath="/ns1:VinProof_Service_Res_1/VehiclePolicyResultsDT/VehicleCurrentEffectiveDate" xmlDataType="date"/>
    </tableColumn>
    <tableColumn id="15" xr3:uid="{D4B3906C-AE0D-4B39-8B41-983961B9316A}" uniqueName="VehicleCurrentExpiryDate" name="VehicleCurrentExpiryDate">
      <xmlColumnPr mapId="1" xpath="/ns1:VinProof_Service_Res_1/VehiclePolicyResultsDT/VehicleCurrentExpiryDate" xmlDataType="date"/>
    </tableColumn>
    <tableColumn id="16" xr3:uid="{8264AA57-B3E4-40FB-B93C-0BDF8ACC9049}" uniqueName="VehiclePolicyCoverageExpiryDate" name="VehiclePolicyCoverageExpiryDate">
      <xmlColumnPr mapId="1" xpath="/ns1:VinProof_Service_Res_1/VehiclePolicyResultsDT/VehiclePolicyCoverageExpiryDate" xmlDataType="date"/>
    </tableColumn>
    <tableColumn id="17" xr3:uid="{67A9B0CC-161C-4DFB-8133-751DEF9DF68E}" uniqueName="TPLCoverageInd" name="TPLCoverageInd">
      <xmlColumnPr mapId="1" xpath="/ns1:VinProof_Service_Res_1/VehiclePolicyResultsDT/TPLCoverageInd" xmlDataType="string"/>
    </tableColumn>
    <tableColumn id="18" xr3:uid="{F3E52518-E637-4CE7-BD76-FAE1C0357008}" uniqueName="TPLLimitAmt" name="TPLLimitAmt">
      <xmlColumnPr mapId="1" xpath="/ns1:VinProof_Service_Res_1/VehiclePolicyResultsDT/TPLLimitAmt" xmlDataType="integer"/>
    </tableColumn>
    <tableColumn id="19" xr3:uid="{FCDA2894-8E12-4EAA-98FD-BCADD6D8A4E7}" uniqueName="AccidentBenefitCoverageInd" name="AccidentBenefitCoverageInd">
      <xmlColumnPr mapId="1" xpath="/ns1:VinProof_Service_Res_1/VehiclePolicyResultsDT/AccidentBenefitCoverageInd" xmlDataType="string"/>
    </tableColumn>
    <tableColumn id="20" xr3:uid="{20DADDA5-9967-4228-ADB8-F77DE187545C}" uniqueName="CollCoverageInd" name="CollCoverageInd">
      <xmlColumnPr mapId="1" xpath="/ns1:VinProof_Service_Res_1/VehiclePolicyResultsDT/CollCoverageInd" xmlDataType="string"/>
    </tableColumn>
    <tableColumn id="21" xr3:uid="{DE940CB4-2913-42C8-BBB7-AD195AE7BA90}" uniqueName="CollDeductibleDesc" name="CollDeductibleDesc">
      <xmlColumnPr mapId="1" xpath="/ns1:VinProof_Service_Res_1/VehiclePolicyResultsDT/CollDeductibleDesc" xmlDataType="string"/>
    </tableColumn>
    <tableColumn id="22" xr3:uid="{99EF6C19-22A7-4158-BCED-B07ADFE2D970}" uniqueName="CollDeductibleAmt" name="CollDeductibleAmt">
      <xmlColumnPr mapId="1" xpath="/ns1:VinProof_Service_Res_1/VehiclePolicyResultsDT/CollDeductibleAmt" xmlDataType="integer"/>
    </tableColumn>
    <tableColumn id="23" xr3:uid="{07AFCF26-04F7-44F2-B928-41B16D313312}" uniqueName="CompCoverageInd" name="CompCoverageInd">
      <xmlColumnPr mapId="1" xpath="/ns1:VinProof_Service_Res_1/VehiclePolicyResultsDT/CompCoverageInd" xmlDataType="string"/>
    </tableColumn>
    <tableColumn id="24" xr3:uid="{5120EADA-F404-449D-918B-76AF014B3776}" uniqueName="CompDeductibleDesc" name="CompDeductibleDesc">
      <xmlColumnPr mapId="1" xpath="/ns1:VinProof_Service_Res_1/VehiclePolicyResultsDT/CompDeductibleDesc" xmlDataType="string"/>
    </tableColumn>
    <tableColumn id="25" xr3:uid="{5665B66A-3530-4482-A41B-41ACB9D84420}" uniqueName="CompDeductibleAmt" name="CompDeductibleAmt">
      <xmlColumnPr mapId="1" xpath="/ns1:VinProof_Service_Res_1/VehiclePolicyResultsDT/CompDeductibleAmt" xmlDataType="integer"/>
    </tableColumn>
    <tableColumn id="26" xr3:uid="{7498F285-2232-401F-A40C-797EB02588FA}" uniqueName="VinProcessDateStamp" name="VinProcessDateStamp">
      <xmlColumnPr mapId="1" xpath="/ns1:VinProof_Service_Res_1/VehiclePolicyResultsDT/VinProcessDateStamp" xmlDataType="date"/>
    </tableColumn>
    <tableColumn id="27" xr3:uid="{28796B91-C1EC-466B-819B-E304FFC85501}" uniqueName="VinProcessTimeStamp" name="VinProcessTimeStamp">
      <xmlColumnPr mapId="1" xpath="/ns1:VinProof_Service_Res_1/VehiclePolicyResultsDT/VinProcessTimeStamp" xmlDataType="time"/>
    </tableColumn>
    <tableColumn id="28" xr3:uid="{D1CC8F08-144A-490F-92AD-B795DB050798}" uniqueName="UseCode" name="UseCode">
      <xmlColumnPr mapId="1" xpath="/ns1:VinProof_Service_Res_1/VehiclePolicyResultsDT/UseCode" xmlDataType="string"/>
    </tableColumn>
    <tableColumn id="29" xr3:uid="{4AB13F96-5DAC-41FE-BA20-69260B364655}" uniqueName="LastSystemLoadDate" name="LastSystemLoadDate">
      <xmlColumnPr mapId="1" xpath="/ns1:VinProof_Service_Res_1/VehiclePolicyResultsDT/LastSystemLoadDate" xmlDataType="date"/>
    </tableColumn>
    <tableColumn id="30" xr3:uid="{354E404D-A604-4F96-BE8E-7B229B2EC6DD}" uniqueName="NewVehicleReplacementPlusCoverageCostInd" name="NewVehicleReplacementPlusCoverageCostInd">
      <xmlColumnPr mapId="1" xpath="/ns1:VinProof_Service_Res_1/VehiclePolicyResultsDT/NewVehicleReplacementPlusCoverageCostInd" xmlDataType="string"/>
    </tableColumn>
    <tableColumn id="31" xr3:uid="{C3CC9288-F635-4D1E-BB63-2BA4CD455704}" uniqueName="ReplacementCostCoverageInd" name="ReplacementCostCoverageInd">
      <xmlColumnPr mapId="1" xpath="/ns1:VinProof_Service_Res_1/VehiclePolicyResultsDT/ReplacementCostCoverageInd" xmlDataType="string"/>
    </tableColumn>
    <tableColumn id="32" xr3:uid="{8A3D1E3D-8109-4774-B73D-B37891387721}" uniqueName="LimitedDepreciationCoverageInd" name="LimitedDepreciationCoverageInd">
      <xmlColumnPr mapId="1" xpath="/ns1:VinProof_Service_Res_1/VehiclePolicyResultsDT/LimitedDepreciationCoverageInd" xmlDataType="string"/>
    </tableColumn>
    <tableColumn id="33" xr3:uid="{14051969-BF87-42CA-B511-B97AD2F95C4D}" uniqueName="SpecifiedPerilsCoverageInd" name="SpecifiedPerilsCoverageInd">
      <xmlColumnPr mapId="1" xpath="/ns1:VinProof_Service_Res_1/VehiclePolicyResultsDT/SpecifiedPerilsCoverageInd" xmlDataType="string"/>
    </tableColumn>
    <tableColumn id="34" xr3:uid="{19200181-E60D-4C1D-9641-5AFD296DF9CE}" uniqueName="SpecifiedPerilsDeductibleDesc" name="SpecifiedPerilsDeductibleDesc">
      <xmlColumnPr mapId="1" xpath="/ns1:VinProof_Service_Res_1/VehiclePolicyResultsDT/SpecifiedPerilsDeductibleDesc" xmlDataType="string"/>
    </tableColumn>
    <tableColumn id="35" xr3:uid="{F03CC02B-42A7-4E45-95B1-EF7A7CD1FC5D}" uniqueName="SpecifiedPerilsDeductibleAmt" name="SpecifiedPerilsDeductibleAmt">
      <xmlColumnPr mapId="1" xpath="/ns1:VinProof_Service_Res_1/VehiclePolicyResultsDT/SpecifiedPerilsDeductibleAmt" xmlDataType="integer"/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BBB4D07-4561-4049-A1E1-C0023172C8EB}" name="Table314" displayName="Table314" ref="A1:AI3" totalsRowShown="0">
  <autoFilter ref="A1:AI3" xr:uid="{4824B1D0-8A47-4599-9E52-100FDED94F95}"/>
  <tableColumns count="35">
    <tableColumn id="1" xr3:uid="{53117494-8535-4E64-9FBE-3F3213854789}" name="VIN"/>
    <tableColumn id="2" xr3:uid="{46DB91AE-29BC-4BC6-B570-C9F71A83948E}" name="InsuranceCompanyCode"/>
    <tableColumn id="3" xr3:uid="{0FDC9E00-38D7-44B1-BC2B-EE5694BD1D23}" name="PolicyNumber"/>
    <tableColumn id="4" xr3:uid="{2267F98D-BB17-4C22-88A0-F2C5DB38C47C}" name="Plate"/>
    <tableColumn id="5" xr3:uid="{5CA9B6FB-10C9-4262-8F9A-48A62938619A}" name="InsuranceCompanyName"/>
    <tableColumn id="6" xr3:uid="{9E68EBE7-E69B-4AB4-BA36-6B21BF6268CF}" name="PublicInsuranceInd"/>
    <tableColumn id="7" xr3:uid="{466C8287-DF5F-4FC7-9780-3DFB6898DB1E}" name="PolicyStatus"/>
    <tableColumn id="8" xr3:uid="{1EED5A25-E93E-4E3C-8A2B-8C2C6E421868}" name="PolicyStatusDate"/>
    <tableColumn id="9" xr3:uid="{14969159-313D-436C-87AB-2099B9CCBDDE}" name="VehicleStatus"/>
    <tableColumn id="10" xr3:uid="{DA40CC23-57E2-4EEA-8FAA-1E713623DAF7}" name="PolicyOriginalEffectiveDate"/>
    <tableColumn id="11" xr3:uid="{1584C12E-E8BF-492F-B30E-9F7AF01D8FD6}" name="PolicyCurrentEffectiveDate"/>
    <tableColumn id="12" xr3:uid="{58924DF0-10DB-4F27-B4DF-B298668FFA2F}" name="PolicyCurrentExpiryDate"/>
    <tableColumn id="13" xr3:uid="{A2373191-F407-493B-9A8C-CA258F367432}" name="VehicleOriginalEffectiveDate"/>
    <tableColumn id="14" xr3:uid="{C18C01F0-A82B-4CFE-8D90-3EFA342012B7}" name="VehicleCurrentEffectiveDate"/>
    <tableColumn id="15" xr3:uid="{CA515272-11C9-496D-A0B6-AC3C61AEDC43}" name="VehicleCurrentExpiryDate"/>
    <tableColumn id="16" xr3:uid="{CA45FB88-7CFC-4637-AB12-300759946A4B}" name="VehiclePolicyCoverageExpiryDate"/>
    <tableColumn id="17" xr3:uid="{53F6A915-9943-432F-B6D8-E3478D72CF5C}" name="TPLCoverageInd"/>
    <tableColumn id="18" xr3:uid="{AFCF5BB9-3478-4F5E-94BC-6726C0504391}" name="TPLLimitAmt"/>
    <tableColumn id="19" xr3:uid="{CDD25390-46AA-43C0-827C-5F99B9520431}" name="AccidentBenefitCoverageInd"/>
    <tableColumn id="20" xr3:uid="{5ECF4839-9AF4-47BD-9C4E-C55B7CF34A52}" name="CollCoverageInd"/>
    <tableColumn id="21" xr3:uid="{994B47E2-4095-4B4C-8892-064B60ECC43E}" name="CollDeductibleDesc"/>
    <tableColumn id="22" xr3:uid="{6649C071-58F9-480D-B171-28BC2A785057}" name="CollDeductibleAmt"/>
    <tableColumn id="23" xr3:uid="{E50E5FBB-D08B-4118-B127-A5B07C6F99E1}" name="CompCoverageInd"/>
    <tableColumn id="24" xr3:uid="{CF38C81D-6D63-46AA-95F8-090E5F29BF2C}" name="CompDeductibleDesc"/>
    <tableColumn id="25" xr3:uid="{7CBDD094-132E-43D1-A807-F352C8D8CAB8}" name="CompDeductibleAmt"/>
    <tableColumn id="26" xr3:uid="{6A4E4DCA-DF01-4E40-9B68-D4B52455DCE3}" name="VinProcessDateStamp"/>
    <tableColumn id="27" xr3:uid="{7C0F06C7-A0AA-486E-A05E-5066A2FFB8B5}" name="VinProcessTimeStamp"/>
    <tableColumn id="28" xr3:uid="{8331EA7E-BFCC-4606-BC00-BA2BAF0F8D45}" name="UseCode"/>
    <tableColumn id="29" xr3:uid="{E222A195-205A-4F9E-BFA8-7B8494A79FBD}" name="LastSystemLoadDate"/>
    <tableColumn id="30" xr3:uid="{C7C876CE-33AE-4E51-A118-FC93D9F90F2E}" name="NewVehicleReplacementPlusCoverageCostInd"/>
    <tableColumn id="31" xr3:uid="{F4B08260-C968-4591-843B-6953BD26AAFB}" name="ReplacementCostCoverageInd"/>
    <tableColumn id="32" xr3:uid="{CCB79896-9F3E-4B19-9310-9B0D8ED6C531}" name="LimitedDepreciationCoverageInd"/>
    <tableColumn id="33" xr3:uid="{941FD8F4-0B6C-4314-BFFF-8A879986AAFC}" name="SpecifiedPerilsCoverageInd"/>
    <tableColumn id="34" xr3:uid="{80E51A23-B1CA-47B0-915F-FF83FD5E67C0}" name="SpecifiedPerilsDeductibleDesc"/>
    <tableColumn id="35" xr3:uid="{D08815FA-96A1-41EB-8224-D90AF3A87A36}" name="SpecifiedPerilsDeductibleAm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9669149-DEAC-4437-9372-6A472298F1B8}" name="Table6" displayName="Table6" ref="A1:F3" tableType="xml" totalsRowShown="0" connectionId="1">
  <autoFilter ref="A1:F3" xr:uid="{19669149-DEAC-4437-9372-6A472298F1B8}"/>
  <tableColumns count="6">
    <tableColumn id="1" xr3:uid="{FE18FC5E-A84D-46C3-9887-0BF7D4C5D193}" uniqueName="VIN" name="VIN">
      <xmlColumnPr mapId="1" xpath="/ns1:VinProof_Service_Res_1/VehicleDT/VIN" xmlDataType="string"/>
    </tableColumn>
    <tableColumn id="2" xr3:uid="{CA262BBC-B8A6-4D1A-9392-2CCF099B255C}" uniqueName="MakeEng" name="MakeEng">
      <xmlColumnPr mapId="1" xpath="/ns1:VinProof_Service_Res_1/VehicleDT/MakeEng" xmlDataType="string"/>
    </tableColumn>
    <tableColumn id="3" xr3:uid="{49A5B6AC-73A9-48CF-AC8F-92E9CC47E6A7}" uniqueName="MakeFre" name="MakeFre">
      <xmlColumnPr mapId="1" xpath="/ns1:VinProof_Service_Res_1/VehicleDT/MakeFre" xmlDataType="string"/>
    </tableColumn>
    <tableColumn id="4" xr3:uid="{A1FD551B-1120-436C-9EB1-679244CBBDDC}" uniqueName="ModelEng" name="ModelEng">
      <xmlColumnPr mapId="1" xpath="/ns1:VinProof_Service_Res_1/VehicleDT/ModelEng" xmlDataType="string"/>
    </tableColumn>
    <tableColumn id="5" xr3:uid="{C747610C-2F0C-4E49-8F15-F50F76E3EEF7}" uniqueName="ModelFre" name="ModelFre">
      <xmlColumnPr mapId="1" xpath="/ns1:VinProof_Service_Res_1/VehicleDT/ModelFre" xmlDataType="string"/>
    </tableColumn>
    <tableColumn id="6" xr3:uid="{43645201-2C6B-454A-966E-49DFC767222C}" uniqueName="ModelYear" name="ModelYear">
      <xmlColumnPr mapId="1" xpath="/ns1:VinProof_Service_Res_1/VehicleDT/ModelYear" xmlDataType="integer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4" xr6:uid="{2F97AB34-B0D3-4665-9639-547F950FA438}" r="A1" connectionId="1">
    <xmlCellPr id="1" xr6:uid="{FAD8A49D-6C66-4DD5-9B71-6F4F2F167035}" uniqueName="Code">
      <xmlPr mapId="1" xpath="/ns1:VinProof_Service_Res_1/MessageDT/Code" xmlDataType="string"/>
    </xmlCellPr>
  </singleXmlCell>
  <singleXmlCell id="5" xr6:uid="{67E0B475-66BF-41FD-9CC6-B23DC483A9CB}" r="B1" connectionId="1">
    <xmlCellPr id="1" xr6:uid="{17D64C07-77D3-404C-B7F6-39996565C913}" uniqueName="Text">
      <xmlPr mapId="1" xpath="/ns1:VinProof_Service_Res_1/MessageDT/Text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7" xr6:uid="{129BBE75-C4BF-45B0-8E7F-F6C96D76419C}" r="A1" connectionId="1">
    <xmlCellPr id="1" xr6:uid="{9893F677-A3DF-48A0-9ED6-FA392D2CE39B}" uniqueName="UserName">
      <xmlPr mapId="1" xpath="/ns1:VinProof_Service_Res_1/RequestHeaderDT/UserName" xmlDataType="string"/>
    </xmlCellPr>
  </singleXmlCell>
  <singleXmlCell id="8" xr6:uid="{8B76F711-F293-404C-9245-8E0489621C09}" r="B1" connectionId="1">
    <xmlCellPr id="1" xr6:uid="{9118B973-513C-4ACC-9D49-EE2791557340}" uniqueName="Mode">
      <xmlPr mapId="1" xpath="/ns1:VinProof_Service_Res_1/RequestHeaderDT/Mode" xmlDataType="string"/>
    </xmlCellPr>
  </singleXmlCell>
  <singleXmlCell id="9" xr6:uid="{01C2649E-3431-48B7-8D2E-FE38CB6CF8B6}" r="C1" connectionId="1">
    <xmlCellPr id="1" xr6:uid="{700EC965-EDE5-4383-AC2D-6FE26E0F658F}" uniqueName="VinProofRunStatus">
      <xmlPr mapId="1" xpath="/ns1:VinProof_Service_Res_1/RequestHeaderDT/VinProofRunStatus" xmlDataType="string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0" xr6:uid="{5667A708-AA7F-4C1D-A0EE-D1A57BCFCA0A}" r="A1" connectionId="1">
    <xmlCellPr id="1" xr6:uid="{90AABC44-1705-4B0B-A5F1-AF478180A1BD}" uniqueName="ExplicitPortfolioDefinitionInd">
      <xmlPr mapId="1" xpath="/ns1:VinProof_Service_Res_1/PortfolioRequestDT/ExplicitPortfolioDefinitionInd" xmlDataType="string"/>
    </xmlCellPr>
  </singleXmlCell>
  <singleXmlCell id="11" xr6:uid="{4CC02EFA-B0BD-485F-A45B-7BC59BFD1291}" r="B1" connectionId="1">
    <xmlCellPr id="1" xr6:uid="{27B6E640-CFD5-4EC0-AF3A-BF48ADFF623F}" uniqueName="ExplicitServiceRequestInd">
      <xmlPr mapId="1" xpath="/ns1:VinProof_Service_Res_1/PortfolioRequestDT/ExplicitServiceRequestInd" xmlDataType="string"/>
    </xmlCellPr>
  </singleXmlCell>
  <singleXmlCell id="12" xr6:uid="{61E776A8-2F32-4F89-A95D-C1B8B28AAF4C}" r="C1" connectionId="1">
    <xmlCellPr id="1" xr6:uid="{5384F96A-6CC5-43A6-BB87-7F10B8FD51FA}" uniqueName="PortfolioReference">
      <xmlPr mapId="1" xpath="/ns1:VinProof_Service_Res_1/PortfolioRequestDT/PortfolioReference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"/>
  <sheetViews>
    <sheetView workbookViewId="0">
      <selection sqref="A1:H2"/>
    </sheetView>
  </sheetViews>
  <sheetFormatPr defaultRowHeight="15" x14ac:dyDescent="0.25"/>
  <cols>
    <col min="1" max="1" width="19.42578125" bestFit="1" customWidth="1"/>
    <col min="2" max="2" width="20.28515625" bestFit="1" customWidth="1"/>
    <col min="3" max="3" width="20.5703125" bestFit="1" customWidth="1"/>
    <col min="4" max="4" width="15.85546875" bestFit="1" customWidth="1"/>
    <col min="5" max="5" width="23.42578125" bestFit="1" customWidth="1"/>
    <col min="6" max="6" width="29.140625" bestFit="1" customWidth="1"/>
    <col min="7" max="7" width="26.42578125" bestFit="1" customWidth="1"/>
    <col min="8" max="8" width="21.1406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 t="s">
        <v>50</v>
      </c>
      <c r="B2">
        <v>11112222</v>
      </c>
      <c r="C2" s="1" t="s">
        <v>52</v>
      </c>
      <c r="D2" s="1"/>
      <c r="E2" s="1"/>
      <c r="F2" s="1"/>
      <c r="G2" s="1" t="s">
        <v>53</v>
      </c>
      <c r="H2" s="1"/>
    </row>
    <row r="3" spans="1:8" x14ac:dyDescent="0.25">
      <c r="A3" s="1" t="s">
        <v>51</v>
      </c>
      <c r="B3">
        <v>11113333</v>
      </c>
      <c r="C3" s="1" t="s">
        <v>52</v>
      </c>
      <c r="D3" s="1"/>
      <c r="E3" s="1"/>
      <c r="F3" s="1"/>
      <c r="G3" s="1" t="s">
        <v>53</v>
      </c>
      <c r="H3" s="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00613-6128-4D61-8729-9E0F457485DA}">
  <dimension ref="A1:D3"/>
  <sheetViews>
    <sheetView workbookViewId="0">
      <selection sqref="A1:D2"/>
    </sheetView>
  </sheetViews>
  <sheetFormatPr defaultRowHeight="15" x14ac:dyDescent="0.25"/>
  <cols>
    <col min="1" max="1" width="19.42578125" bestFit="1" customWidth="1"/>
    <col min="2" max="2" width="14" bestFit="1" customWidth="1"/>
    <col min="3" max="3" width="14.85546875" bestFit="1" customWidth="1"/>
    <col min="4" max="4" width="20.85546875" bestFit="1" customWidth="1"/>
  </cols>
  <sheetData>
    <row r="1" spans="1:4" x14ac:dyDescent="0.25">
      <c r="A1" t="s">
        <v>0</v>
      </c>
      <c r="B1" t="s">
        <v>8</v>
      </c>
      <c r="C1" t="s">
        <v>9</v>
      </c>
      <c r="D1" t="s">
        <v>10</v>
      </c>
    </row>
    <row r="2" spans="1:4" x14ac:dyDescent="0.25">
      <c r="A2" s="1" t="s">
        <v>50</v>
      </c>
      <c r="B2" s="1" t="s">
        <v>54</v>
      </c>
      <c r="C2" s="1"/>
      <c r="D2" s="1"/>
    </row>
    <row r="3" spans="1:4" x14ac:dyDescent="0.25">
      <c r="A3" s="1" t="s">
        <v>51</v>
      </c>
      <c r="B3" s="1" t="s">
        <v>54</v>
      </c>
      <c r="C3" s="1"/>
      <c r="D3" s="1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0303F-4929-4483-ADD9-0801E3C47BA2}">
  <dimension ref="A1:AI3"/>
  <sheetViews>
    <sheetView topLeftCell="AA1" workbookViewId="0">
      <selection sqref="A1:AI1"/>
    </sheetView>
  </sheetViews>
  <sheetFormatPr defaultRowHeight="15" x14ac:dyDescent="0.25"/>
  <cols>
    <col min="1" max="1" width="19.42578125" bestFit="1" customWidth="1"/>
    <col min="2" max="2" width="26" bestFit="1" customWidth="1"/>
    <col min="3" max="3" width="16.140625" bestFit="1" customWidth="1"/>
    <col min="4" max="4" width="7.85546875" bestFit="1" customWidth="1"/>
    <col min="5" max="5" width="39.140625" bestFit="1" customWidth="1"/>
    <col min="6" max="6" width="20.85546875" bestFit="1" customWidth="1"/>
    <col min="7" max="7" width="14.42578125" bestFit="1" customWidth="1"/>
    <col min="8" max="8" width="18.85546875" bestFit="1" customWidth="1"/>
    <col min="9" max="9" width="15.85546875" bestFit="1" customWidth="1"/>
    <col min="10" max="11" width="28.7109375" bestFit="1" customWidth="1"/>
    <col min="12" max="12" width="26" bestFit="1" customWidth="1"/>
    <col min="13" max="14" width="30" bestFit="1" customWidth="1"/>
    <col min="15" max="15" width="27.28515625" bestFit="1" customWidth="1"/>
    <col min="16" max="16" width="34.5703125" bestFit="1" customWidth="1"/>
    <col min="17" max="17" width="18" bestFit="1" customWidth="1"/>
    <col min="18" max="18" width="14.5703125" bestFit="1" customWidth="1"/>
    <col min="19" max="19" width="29.7109375" bestFit="1" customWidth="1"/>
    <col min="20" max="20" width="18.5703125" bestFit="1" customWidth="1"/>
    <col min="21" max="21" width="21.85546875" bestFit="1" customWidth="1"/>
    <col min="22" max="22" width="20.85546875" bestFit="1" customWidth="1"/>
    <col min="23" max="23" width="20.42578125" bestFit="1" customWidth="1"/>
    <col min="24" max="24" width="23.7109375" bestFit="1" customWidth="1"/>
    <col min="25" max="25" width="22.5703125" bestFit="1" customWidth="1"/>
    <col min="26" max="26" width="23.7109375" bestFit="1" customWidth="1"/>
    <col min="27" max="27" width="23.85546875" bestFit="1" customWidth="1"/>
    <col min="28" max="28" width="11.5703125" bestFit="1" customWidth="1"/>
    <col min="29" max="29" width="22.5703125" bestFit="1" customWidth="1"/>
    <col min="30" max="30" width="46.7109375" bestFit="1" customWidth="1"/>
    <col min="31" max="31" width="31.5703125" bestFit="1" customWidth="1"/>
    <col min="32" max="32" width="34" bestFit="1" customWidth="1"/>
    <col min="33" max="33" width="29" bestFit="1" customWidth="1"/>
    <col min="34" max="34" width="32.28515625" bestFit="1" customWidth="1"/>
    <col min="35" max="35" width="31.140625" bestFit="1" customWidth="1"/>
  </cols>
  <sheetData>
    <row r="1" spans="1:35" x14ac:dyDescent="0.25">
      <c r="A1" t="s">
        <v>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  <c r="P1" t="s">
        <v>25</v>
      </c>
      <c r="Q1" t="s">
        <v>26</v>
      </c>
      <c r="R1" t="s">
        <v>27</v>
      </c>
      <c r="S1" t="s">
        <v>28</v>
      </c>
      <c r="T1" t="s">
        <v>29</v>
      </c>
      <c r="U1" t="s">
        <v>30</v>
      </c>
      <c r="V1" t="s">
        <v>31</v>
      </c>
      <c r="W1" t="s">
        <v>32</v>
      </c>
      <c r="X1" t="s">
        <v>33</v>
      </c>
      <c r="Y1" t="s">
        <v>34</v>
      </c>
      <c r="Z1" t="s">
        <v>35</v>
      </c>
      <c r="AA1" t="s">
        <v>36</v>
      </c>
      <c r="AB1" t="s">
        <v>37</v>
      </c>
      <c r="AC1" t="s">
        <v>38</v>
      </c>
      <c r="AD1" t="s">
        <v>39</v>
      </c>
      <c r="AE1" t="s">
        <v>40</v>
      </c>
      <c r="AF1" t="s">
        <v>41</v>
      </c>
      <c r="AG1" t="s">
        <v>42</v>
      </c>
      <c r="AH1" t="s">
        <v>43</v>
      </c>
      <c r="AI1" t="s">
        <v>44</v>
      </c>
    </row>
    <row r="2" spans="1:35" x14ac:dyDescent="0.25">
      <c r="A2" s="1" t="s">
        <v>50</v>
      </c>
      <c r="B2">
        <v>1</v>
      </c>
      <c r="C2" s="1" t="s">
        <v>55</v>
      </c>
      <c r="D2" s="1" t="s">
        <v>57</v>
      </c>
      <c r="E2" s="1" t="s">
        <v>59</v>
      </c>
      <c r="F2" s="1"/>
      <c r="G2" s="1" t="s">
        <v>60</v>
      </c>
      <c r="H2" s="5">
        <v>45562</v>
      </c>
      <c r="I2" s="1" t="s">
        <v>60</v>
      </c>
      <c r="J2" s="5">
        <v>45562</v>
      </c>
      <c r="K2" s="5">
        <v>45562</v>
      </c>
      <c r="L2" s="5">
        <v>45927</v>
      </c>
      <c r="M2" s="5">
        <v>45562</v>
      </c>
      <c r="N2" s="5">
        <v>45562</v>
      </c>
      <c r="O2" s="5">
        <v>45927</v>
      </c>
      <c r="P2" s="5">
        <v>45927</v>
      </c>
      <c r="Q2" s="1" t="s">
        <v>61</v>
      </c>
      <c r="R2">
        <v>2000000</v>
      </c>
      <c r="S2" s="1" t="s">
        <v>62</v>
      </c>
      <c r="T2" s="1" t="s">
        <v>61</v>
      </c>
      <c r="U2" s="1" t="s">
        <v>63</v>
      </c>
      <c r="V2">
        <v>300</v>
      </c>
      <c r="W2" s="1" t="s">
        <v>61</v>
      </c>
      <c r="X2" s="1" t="s">
        <v>63</v>
      </c>
      <c r="Y2">
        <v>300</v>
      </c>
      <c r="Z2" s="5">
        <v>45607</v>
      </c>
      <c r="AA2" s="6">
        <v>0.99113425925925924</v>
      </c>
      <c r="AB2" s="1"/>
      <c r="AC2" s="5">
        <v>45605</v>
      </c>
      <c r="AD2" s="1" t="s">
        <v>61</v>
      </c>
      <c r="AE2" s="1" t="s">
        <v>61</v>
      </c>
      <c r="AF2" s="1" t="s">
        <v>62</v>
      </c>
      <c r="AG2" s="1" t="s">
        <v>62</v>
      </c>
      <c r="AH2" s="1"/>
      <c r="AI2">
        <v>0</v>
      </c>
    </row>
    <row r="3" spans="1:35" x14ac:dyDescent="0.25">
      <c r="A3" s="1" t="s">
        <v>51</v>
      </c>
      <c r="B3">
        <v>1</v>
      </c>
      <c r="C3" s="1" t="s">
        <v>56</v>
      </c>
      <c r="D3" s="1" t="s">
        <v>58</v>
      </c>
      <c r="E3" s="1" t="s">
        <v>59</v>
      </c>
      <c r="F3" s="1"/>
      <c r="G3" s="1" t="s">
        <v>60</v>
      </c>
      <c r="H3" s="5">
        <v>45560</v>
      </c>
      <c r="I3" s="1" t="s">
        <v>60</v>
      </c>
      <c r="J3" s="5">
        <v>45560</v>
      </c>
      <c r="K3" s="5">
        <v>45560</v>
      </c>
      <c r="L3" s="5">
        <v>45925</v>
      </c>
      <c r="M3" s="5">
        <v>45560</v>
      </c>
      <c r="N3" s="5">
        <v>45560</v>
      </c>
      <c r="O3" s="5">
        <v>45925</v>
      </c>
      <c r="P3" s="5">
        <v>45925</v>
      </c>
      <c r="Q3" s="1" t="s">
        <v>61</v>
      </c>
      <c r="R3">
        <v>2000000</v>
      </c>
      <c r="S3" s="1" t="s">
        <v>62</v>
      </c>
      <c r="T3" s="1" t="s">
        <v>61</v>
      </c>
      <c r="U3" s="1" t="s">
        <v>64</v>
      </c>
      <c r="V3">
        <v>500</v>
      </c>
      <c r="W3" s="1" t="s">
        <v>61</v>
      </c>
      <c r="X3" s="1" t="s">
        <v>64</v>
      </c>
      <c r="Y3">
        <v>500</v>
      </c>
      <c r="Z3" s="5">
        <v>45607</v>
      </c>
      <c r="AA3" s="6">
        <v>0.99113425925925924</v>
      </c>
      <c r="AB3" s="1"/>
      <c r="AC3" s="5">
        <v>45605</v>
      </c>
      <c r="AD3" s="1" t="s">
        <v>62</v>
      </c>
      <c r="AE3" s="1" t="s">
        <v>62</v>
      </c>
      <c r="AF3" s="1" t="s">
        <v>62</v>
      </c>
      <c r="AG3" s="1" t="s">
        <v>62</v>
      </c>
      <c r="AH3" s="1"/>
      <c r="AI3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AF038-9B6A-4D29-AAB4-C6CB98F75F85}">
  <dimension ref="A1:AI3"/>
  <sheetViews>
    <sheetView topLeftCell="AA1" workbookViewId="0">
      <selection sqref="A1:AI1"/>
    </sheetView>
  </sheetViews>
  <sheetFormatPr defaultRowHeight="15" x14ac:dyDescent="0.25"/>
  <cols>
    <col min="1" max="1" width="19.42578125" bestFit="1" customWidth="1"/>
    <col min="2" max="2" width="26" bestFit="1" customWidth="1"/>
    <col min="3" max="3" width="16.140625" bestFit="1" customWidth="1"/>
    <col min="4" max="4" width="7.85546875" bestFit="1" customWidth="1"/>
    <col min="5" max="5" width="39.140625" bestFit="1" customWidth="1"/>
    <col min="6" max="6" width="20.85546875" bestFit="1" customWidth="1"/>
    <col min="7" max="7" width="14.42578125" bestFit="1" customWidth="1"/>
    <col min="8" max="8" width="18.85546875" bestFit="1" customWidth="1"/>
    <col min="9" max="9" width="15.85546875" bestFit="1" customWidth="1"/>
    <col min="10" max="11" width="28.7109375" bestFit="1" customWidth="1"/>
    <col min="12" max="12" width="26" bestFit="1" customWidth="1"/>
    <col min="13" max="14" width="30" bestFit="1" customWidth="1"/>
    <col min="15" max="15" width="27.28515625" bestFit="1" customWidth="1"/>
    <col min="16" max="16" width="34.5703125" bestFit="1" customWidth="1"/>
    <col min="17" max="17" width="18" bestFit="1" customWidth="1"/>
    <col min="18" max="18" width="14.5703125" bestFit="1" customWidth="1"/>
    <col min="19" max="19" width="29.7109375" bestFit="1" customWidth="1"/>
    <col min="20" max="20" width="18.5703125" bestFit="1" customWidth="1"/>
    <col min="21" max="21" width="21.85546875" bestFit="1" customWidth="1"/>
    <col min="22" max="22" width="20.85546875" bestFit="1" customWidth="1"/>
    <col min="23" max="23" width="20.42578125" bestFit="1" customWidth="1"/>
    <col min="24" max="24" width="23.7109375" bestFit="1" customWidth="1"/>
    <col min="25" max="25" width="22.5703125" bestFit="1" customWidth="1"/>
    <col min="26" max="26" width="23.7109375" bestFit="1" customWidth="1"/>
    <col min="27" max="27" width="23.85546875" bestFit="1" customWidth="1"/>
    <col min="28" max="28" width="11.5703125" bestFit="1" customWidth="1"/>
    <col min="29" max="29" width="22.5703125" bestFit="1" customWidth="1"/>
    <col min="30" max="30" width="46.7109375" bestFit="1" customWidth="1"/>
    <col min="31" max="31" width="31.5703125" bestFit="1" customWidth="1"/>
    <col min="32" max="32" width="34" bestFit="1" customWidth="1"/>
    <col min="33" max="33" width="29" bestFit="1" customWidth="1"/>
    <col min="34" max="34" width="32.28515625" bestFit="1" customWidth="1"/>
    <col min="35" max="35" width="31.140625" bestFit="1" customWidth="1"/>
  </cols>
  <sheetData>
    <row r="1" spans="1:35" x14ac:dyDescent="0.25">
      <c r="A1" t="s">
        <v>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  <c r="P1" t="s">
        <v>25</v>
      </c>
      <c r="Q1" t="s">
        <v>26</v>
      </c>
      <c r="R1" t="s">
        <v>27</v>
      </c>
      <c r="S1" t="s">
        <v>28</v>
      </c>
      <c r="T1" t="s">
        <v>29</v>
      </c>
      <c r="U1" t="s">
        <v>30</v>
      </c>
      <c r="V1" t="s">
        <v>31</v>
      </c>
      <c r="W1" t="s">
        <v>32</v>
      </c>
      <c r="X1" t="s">
        <v>33</v>
      </c>
      <c r="Y1" t="s">
        <v>34</v>
      </c>
      <c r="Z1" t="s">
        <v>35</v>
      </c>
      <c r="AA1" t="s">
        <v>36</v>
      </c>
      <c r="AB1" t="s">
        <v>37</v>
      </c>
      <c r="AC1" t="s">
        <v>38</v>
      </c>
      <c r="AD1" t="s">
        <v>39</v>
      </c>
      <c r="AE1" t="s">
        <v>40</v>
      </c>
      <c r="AF1" t="s">
        <v>41</v>
      </c>
      <c r="AG1" t="s">
        <v>42</v>
      </c>
      <c r="AH1" t="s">
        <v>43</v>
      </c>
      <c r="AI1" t="s">
        <v>44</v>
      </c>
    </row>
    <row r="2" spans="1:35" x14ac:dyDescent="0.25">
      <c r="A2" s="1" t="s">
        <v>50</v>
      </c>
      <c r="B2">
        <v>1</v>
      </c>
      <c r="C2" s="1" t="s">
        <v>55</v>
      </c>
      <c r="D2" s="1" t="s">
        <v>57</v>
      </c>
      <c r="E2" s="1" t="s">
        <v>59</v>
      </c>
      <c r="F2" s="1"/>
      <c r="G2" s="1" t="s">
        <v>60</v>
      </c>
      <c r="H2" s="5">
        <v>45562</v>
      </c>
      <c r="I2" s="1" t="s">
        <v>60</v>
      </c>
      <c r="J2" s="5">
        <v>45562</v>
      </c>
      <c r="K2" s="5">
        <v>45562</v>
      </c>
      <c r="L2" s="5">
        <v>45927</v>
      </c>
      <c r="M2" s="5">
        <v>45562</v>
      </c>
      <c r="N2" s="5">
        <v>45562</v>
      </c>
      <c r="O2" s="5">
        <v>45927</v>
      </c>
      <c r="P2" s="5">
        <v>45927</v>
      </c>
      <c r="Q2" s="1" t="s">
        <v>61</v>
      </c>
      <c r="R2">
        <v>2000000</v>
      </c>
      <c r="S2" s="1" t="s">
        <v>62</v>
      </c>
      <c r="T2" s="1" t="s">
        <v>61</v>
      </c>
      <c r="U2" s="1" t="s">
        <v>63</v>
      </c>
      <c r="V2">
        <v>300</v>
      </c>
      <c r="W2" s="1" t="s">
        <v>61</v>
      </c>
      <c r="X2" s="1" t="s">
        <v>63</v>
      </c>
      <c r="Y2">
        <v>300</v>
      </c>
      <c r="Z2" s="5">
        <v>45607</v>
      </c>
      <c r="AA2" s="6">
        <v>0.99113425925925924</v>
      </c>
      <c r="AB2" s="1"/>
      <c r="AC2" s="5">
        <v>45605</v>
      </c>
      <c r="AD2" s="1" t="s">
        <v>61</v>
      </c>
      <c r="AE2" s="1" t="s">
        <v>61</v>
      </c>
      <c r="AF2" s="1" t="s">
        <v>62</v>
      </c>
      <c r="AG2" s="1" t="s">
        <v>62</v>
      </c>
      <c r="AH2" s="1"/>
      <c r="AI2">
        <v>0</v>
      </c>
    </row>
    <row r="3" spans="1:35" x14ac:dyDescent="0.25">
      <c r="A3" s="1" t="s">
        <v>51</v>
      </c>
      <c r="B3">
        <v>1</v>
      </c>
      <c r="C3" s="1" t="s">
        <v>56</v>
      </c>
      <c r="D3" s="1" t="s">
        <v>58</v>
      </c>
      <c r="E3" s="1" t="s">
        <v>59</v>
      </c>
      <c r="F3" s="1"/>
      <c r="G3" s="1" t="s">
        <v>60</v>
      </c>
      <c r="H3" s="5">
        <v>45560</v>
      </c>
      <c r="I3" s="1" t="s">
        <v>60</v>
      </c>
      <c r="J3" s="5">
        <v>45560</v>
      </c>
      <c r="K3" s="5">
        <v>45560</v>
      </c>
      <c r="L3" s="5">
        <v>45925</v>
      </c>
      <c r="M3" s="5">
        <v>45560</v>
      </c>
      <c r="N3" s="5">
        <v>45560</v>
      </c>
      <c r="O3" s="5">
        <v>45925</v>
      </c>
      <c r="P3" s="5">
        <v>45925</v>
      </c>
      <c r="Q3" s="1" t="s">
        <v>61</v>
      </c>
      <c r="R3">
        <v>2000000</v>
      </c>
      <c r="S3" s="1" t="s">
        <v>62</v>
      </c>
      <c r="T3" s="1" t="s">
        <v>61</v>
      </c>
      <c r="U3" s="1" t="s">
        <v>64</v>
      </c>
      <c r="V3">
        <v>500</v>
      </c>
      <c r="W3" s="1" t="s">
        <v>61</v>
      </c>
      <c r="X3" s="1" t="s">
        <v>64</v>
      </c>
      <c r="Y3">
        <v>500</v>
      </c>
      <c r="Z3" s="5">
        <v>45607</v>
      </c>
      <c r="AA3" s="6">
        <v>0.99113425925925924</v>
      </c>
      <c r="AB3" s="1"/>
      <c r="AC3" s="5">
        <v>45605</v>
      </c>
      <c r="AD3" s="1" t="s">
        <v>62</v>
      </c>
      <c r="AE3" s="1" t="s">
        <v>62</v>
      </c>
      <c r="AF3" s="1" t="s">
        <v>62</v>
      </c>
      <c r="AG3" s="1" t="s">
        <v>62</v>
      </c>
      <c r="AH3" s="1"/>
      <c r="AI3"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AAB97-C5CD-407D-8A68-7D7326E28370}">
  <dimension ref="A1:AI3"/>
  <sheetViews>
    <sheetView tabSelected="1" workbookViewId="0">
      <selection activeCell="A2" sqref="A2"/>
    </sheetView>
  </sheetViews>
  <sheetFormatPr defaultRowHeight="15" x14ac:dyDescent="0.25"/>
  <cols>
    <col min="1" max="1" width="19.42578125" bestFit="1" customWidth="1"/>
    <col min="2" max="2" width="23.7109375" bestFit="1" customWidth="1"/>
    <col min="3" max="3" width="13.85546875" bestFit="1" customWidth="1"/>
    <col min="4" max="4" width="5.5703125" bestFit="1" customWidth="1"/>
    <col min="5" max="5" width="24.140625" bestFit="1" customWidth="1"/>
    <col min="6" max="6" width="18.5703125" bestFit="1" customWidth="1"/>
    <col min="7" max="7" width="12.140625" bestFit="1" customWidth="1"/>
    <col min="8" max="8" width="16.5703125" bestFit="1" customWidth="1"/>
    <col min="9" max="9" width="13.5703125" bestFit="1" customWidth="1"/>
    <col min="10" max="11" width="26.42578125" bestFit="1" customWidth="1"/>
    <col min="12" max="12" width="23.7109375" bestFit="1" customWidth="1"/>
    <col min="13" max="14" width="27.7109375" bestFit="1" customWidth="1"/>
    <col min="15" max="15" width="25" bestFit="1" customWidth="1"/>
    <col min="16" max="16" width="32.28515625" bestFit="1" customWidth="1"/>
    <col min="17" max="17" width="15.7109375" bestFit="1" customWidth="1"/>
    <col min="18" max="18" width="12.28515625" bestFit="1" customWidth="1"/>
    <col min="19" max="19" width="27.42578125" bestFit="1" customWidth="1"/>
    <col min="20" max="20" width="16.28515625" bestFit="1" customWidth="1"/>
    <col min="21" max="21" width="19.5703125" bestFit="1" customWidth="1"/>
    <col min="22" max="22" width="18.5703125" bestFit="1" customWidth="1"/>
    <col min="23" max="23" width="18.140625" bestFit="1" customWidth="1"/>
    <col min="24" max="24" width="21.42578125" bestFit="1" customWidth="1"/>
    <col min="25" max="25" width="20.28515625" bestFit="1" customWidth="1"/>
    <col min="26" max="26" width="21.42578125" bestFit="1" customWidth="1"/>
    <col min="27" max="27" width="21.5703125" bestFit="1" customWidth="1"/>
    <col min="28" max="28" width="9.28515625" bestFit="1" customWidth="1"/>
    <col min="29" max="29" width="20.28515625" bestFit="1" customWidth="1"/>
    <col min="30" max="30" width="44.42578125" bestFit="1" customWidth="1"/>
    <col min="31" max="31" width="29.28515625" bestFit="1" customWidth="1"/>
    <col min="32" max="32" width="31.7109375" bestFit="1" customWidth="1"/>
    <col min="33" max="33" width="26.7109375" bestFit="1" customWidth="1"/>
    <col min="34" max="34" width="30" bestFit="1" customWidth="1"/>
    <col min="35" max="35" width="28.85546875" bestFit="1" customWidth="1"/>
  </cols>
  <sheetData>
    <row r="1" spans="1:35" x14ac:dyDescent="0.25">
      <c r="A1" s="2" t="s">
        <v>0</v>
      </c>
      <c r="B1" s="3" t="s">
        <v>11</v>
      </c>
      <c r="C1" s="3" t="s">
        <v>12</v>
      </c>
      <c r="D1" s="3" t="s">
        <v>13</v>
      </c>
      <c r="E1" s="3" t="s">
        <v>14</v>
      </c>
      <c r="F1" s="3" t="s">
        <v>15</v>
      </c>
      <c r="G1" s="3" t="s">
        <v>16</v>
      </c>
      <c r="H1" s="3" t="s">
        <v>17</v>
      </c>
      <c r="I1" s="3" t="s">
        <v>18</v>
      </c>
      <c r="J1" s="3" t="s">
        <v>19</v>
      </c>
      <c r="K1" s="3" t="s">
        <v>20</v>
      </c>
      <c r="L1" s="3" t="s">
        <v>21</v>
      </c>
      <c r="M1" s="3" t="s">
        <v>22</v>
      </c>
      <c r="N1" s="3" t="s">
        <v>23</v>
      </c>
      <c r="O1" s="3" t="s">
        <v>24</v>
      </c>
      <c r="P1" s="3" t="s">
        <v>25</v>
      </c>
      <c r="Q1" s="3" t="s">
        <v>26</v>
      </c>
      <c r="R1" s="3" t="s">
        <v>27</v>
      </c>
      <c r="S1" s="3" t="s">
        <v>28</v>
      </c>
      <c r="T1" s="3" t="s">
        <v>29</v>
      </c>
      <c r="U1" s="3" t="s">
        <v>30</v>
      </c>
      <c r="V1" s="3" t="s">
        <v>31</v>
      </c>
      <c r="W1" s="3" t="s">
        <v>32</v>
      </c>
      <c r="X1" s="3" t="s">
        <v>33</v>
      </c>
      <c r="Y1" s="3" t="s">
        <v>34</v>
      </c>
      <c r="Z1" s="3" t="s">
        <v>35</v>
      </c>
      <c r="AA1" s="3" t="s">
        <v>36</v>
      </c>
      <c r="AB1" s="3" t="s">
        <v>37</v>
      </c>
      <c r="AC1" s="3" t="s">
        <v>38</v>
      </c>
      <c r="AD1" s="3" t="s">
        <v>39</v>
      </c>
      <c r="AE1" s="3" t="s">
        <v>40</v>
      </c>
      <c r="AF1" s="3" t="s">
        <v>41</v>
      </c>
      <c r="AG1" s="3" t="s">
        <v>42</v>
      </c>
      <c r="AH1" s="3" t="s">
        <v>43</v>
      </c>
      <c r="AI1" s="4" t="s">
        <v>44</v>
      </c>
    </row>
    <row r="2" spans="1:35" x14ac:dyDescent="0.25">
      <c r="A2" s="7" t="s">
        <v>71</v>
      </c>
      <c r="B2" t="str">
        <f>IFERROR(IF(VLOOKUP($A2,Table3[#All],2,FALSE)=VLOOKUP($A2,Table314[#All],2,FALSE),"TRUE","FALSE"),"Record not found")</f>
        <v>Record not found</v>
      </c>
      <c r="C2" t="str">
        <f>IFERROR(IF(VLOOKUP($A2,Table3[#All],3,FALSE)=VLOOKUP($A2,Table314[#All],3,FALSE),"TRUE","FALSE"),"Record not found")</f>
        <v>Record not found</v>
      </c>
      <c r="D2" t="str">
        <f>IFERROR(IF(VLOOKUP($A2,Table3[#All],4,FALSE)=VLOOKUP($A2,Table314[#All],4,FALSE),"TRUE","FALSE"),"Record not found")</f>
        <v>Record not found</v>
      </c>
      <c r="E2" t="str">
        <f>IFERROR(IF(VLOOKUP($A2,Table3[#All],5,FALSE)=VLOOKUP($A2,Table314[#All],5,FALSE),"TRUE","FALSE"),"Record not found")</f>
        <v>Record not found</v>
      </c>
      <c r="F2" t="str">
        <f>IFERROR(IF(VLOOKUP($A2,Table3[#All],6,FALSE)=VLOOKUP($A2,Table314[#All],6,FALSE),"TRUE","FALSE"),"Record not found")</f>
        <v>Record not found</v>
      </c>
      <c r="G2" t="str">
        <f>IFERROR(IF(VLOOKUP($A2,Table3[#All],7,FALSE)=VLOOKUP($A2,Table314[#All],7,FALSE),"TRUE","FALSE"),"Record not found")</f>
        <v>Record not found</v>
      </c>
      <c r="H2" t="str">
        <f>IFERROR(IF(VLOOKUP($A2,Table3[#All],8,FALSE)=VLOOKUP($A2,Table314[#All],8,FALSE),"TRUE","FALSE"),"Record not found")</f>
        <v>Record not found</v>
      </c>
      <c r="I2" t="str">
        <f>IFERROR(IF(VLOOKUP($A2,Table3[#All],9,FALSE)=VLOOKUP($A2,Table314[#All],9,FALSE),"TRUE","FALSE"),"Record not found")</f>
        <v>Record not found</v>
      </c>
      <c r="J2" t="str">
        <f>IFERROR(IF(VLOOKUP($A2,Table3[#All],10,FALSE)=VLOOKUP($A2,Table314[#All],10,FALSE),"TRUE","FALSE"),"Record not found")</f>
        <v>Record not found</v>
      </c>
      <c r="K2" t="str">
        <f>IFERROR(IF(VLOOKUP($A2,Table3[#All],11,FALSE)=VLOOKUP($A2,Table314[#All],11,FALSE),"TRUE","FALSE"),"Record not found")</f>
        <v>Record not found</v>
      </c>
      <c r="L2" t="str">
        <f>IFERROR(IF(VLOOKUP($A2,Table3[#All],12,FALSE)=VLOOKUP($A2,Table314[#All],12,FALSE),"TRUE","FALSE"),"Record not found")</f>
        <v>Record not found</v>
      </c>
      <c r="M2" t="str">
        <f>IFERROR(IF(VLOOKUP($A2,Table3[#All],13,FALSE)=VLOOKUP($A2,Table314[#All],13,FALSE),"TRUE","FALSE"),"Record not found")</f>
        <v>Record not found</v>
      </c>
      <c r="N2" t="str">
        <f>IFERROR(IF(VLOOKUP($A2,Table3[#All],14,FALSE)=VLOOKUP($A2,Table314[#All],14,FALSE),"TRUE","FALSE"),"Record not found")</f>
        <v>Record not found</v>
      </c>
      <c r="O2" t="str">
        <f>IFERROR(IF(VLOOKUP($A2,Table3[#All],15,FALSE)=VLOOKUP($A2,Table314[#All],15,FALSE),"TRUE","FALSE"),"Record not found")</f>
        <v>Record not found</v>
      </c>
      <c r="P2" t="str">
        <f>IFERROR(IF(VLOOKUP($A2,Table3[#All],16,FALSE)=VLOOKUP($A2,Table314[#All],16,FALSE),"TRUE","FALSE"),"Record not found")</f>
        <v>Record not found</v>
      </c>
      <c r="Q2" t="str">
        <f>IFERROR(IF(VLOOKUP($A2,Table3[#All],17,FALSE)=VLOOKUP($A2,Table314[#All],17,FALSE),"TRUE","FALSE"),"Record not found")</f>
        <v>Record not found</v>
      </c>
      <c r="R2" t="str">
        <f>IFERROR(IF(VLOOKUP($A2,Table3[#All],18,FALSE)=VLOOKUP($A2,Table314[#All],18,FALSE),"TRUE","FALSE"),"Record not found")</f>
        <v>Record not found</v>
      </c>
      <c r="S2" t="str">
        <f>IFERROR(IF(VLOOKUP($A2,Table3[#All],19,FALSE)=VLOOKUP($A2,Table314[#All],19,FALSE),"TRUE","FALSE"),"Record not found")</f>
        <v>Record not found</v>
      </c>
      <c r="T2" t="str">
        <f>IFERROR(IF(VLOOKUP($A2,Table3[#All],20,FALSE)=VLOOKUP($A2,Table314[#All],20,FALSE),"TRUE","FALSE"),"Record not found")</f>
        <v>Record not found</v>
      </c>
      <c r="U2" t="str">
        <f>IFERROR(IF(VLOOKUP($A2,Table3[#All],21,FALSE)=VLOOKUP($A2,Table314[#All],21,FALSE),"TRUE","FALSE"),"Record not found")</f>
        <v>Record not found</v>
      </c>
      <c r="V2" t="str">
        <f>IFERROR(IF(VLOOKUP($A2,Table3[#All],22,FALSE)=VLOOKUP($A2,Table314[#All],22,FALSE),"TRUE","FALSE"),"Record not found")</f>
        <v>Record not found</v>
      </c>
      <c r="W2" t="str">
        <f>IFERROR(IF(VLOOKUP($A2,Table3[#All],23,FALSE)=VLOOKUP($A2,Table314[#All],23,FALSE),"TRUE","FALSE"),"Record not found")</f>
        <v>Record not found</v>
      </c>
      <c r="X2" t="str">
        <f>IFERROR(IF(VLOOKUP($A2,Table3[#All],24,FALSE)=VLOOKUP($A2,Table314[#All],24,FALSE),"TRUE","FALSE"),"Record not found")</f>
        <v>Record not found</v>
      </c>
      <c r="Y2" t="str">
        <f>IFERROR(IF(VLOOKUP($A2,Table3[#All],25,FALSE)=VLOOKUP($A2,Table314[#All],25,FALSE),"TRUE","FALSE"),"Record not found")</f>
        <v>Record not found</v>
      </c>
      <c r="Z2" t="str">
        <f>IFERROR(IF(VLOOKUP($A2,Table3[#All],26,FALSE)=VLOOKUP($A2,Table314[#All],26,FALSE),"TRUE","FALSE"),"Record not found")</f>
        <v>Record not found</v>
      </c>
      <c r="AA2" t="str">
        <f>IFERROR(IF(VLOOKUP($A2,Table3[#All],27,FALSE)=VLOOKUP($A2,Table314[#All],27,FALSE),"TRUE","FALSE"),"Record not found")</f>
        <v>Record not found</v>
      </c>
      <c r="AB2" t="str">
        <f>IFERROR(IF(VLOOKUP($A2,Table3[#All],28,FALSE)=VLOOKUP($A2,Table314[#All],28,FALSE),"TRUE","FALSE"),"Record not found")</f>
        <v>Record not found</v>
      </c>
      <c r="AC2" t="str">
        <f>IFERROR(IF(VLOOKUP($A2,Table3[#All],29,FALSE)=VLOOKUP($A2,Table314[#All],29,FALSE),"TRUE","FALSE"),"Record not found")</f>
        <v>Record not found</v>
      </c>
      <c r="AD2" t="str">
        <f>IFERROR(IF(VLOOKUP($A2,Table3[#All],30,FALSE)=VLOOKUP($A2,Table314[#All],30,FALSE),"TRUE","FALSE"),"Record not found")</f>
        <v>Record not found</v>
      </c>
      <c r="AE2" t="str">
        <f>IFERROR(IF(VLOOKUP($A2,Table3[#All],31,FALSE)=VLOOKUP($A2,Table314[#All],31,FALSE),"TRUE","FALSE"),"Record not found")</f>
        <v>Record not found</v>
      </c>
      <c r="AF2" t="str">
        <f>IFERROR(IF(VLOOKUP($A2,Table3[#All],32,FALSE)=VLOOKUP($A2,Table314[#All],32,FALSE),"TRUE","FALSE"),"Record not found")</f>
        <v>Record not found</v>
      </c>
      <c r="AG2" t="str">
        <f>IFERROR(IF(VLOOKUP($A2,Table3[#All],33,FALSE)=VLOOKUP($A2,Table314[#All],33,FALSE),"TRUE","FALSE"),"Record not found")</f>
        <v>Record not found</v>
      </c>
      <c r="AH2" t="str">
        <f>IFERROR(IF(VLOOKUP($A2,Table3[#All],34,FALSE)=VLOOKUP($A2,Table314[#All],34,FALSE),"TRUE","FALSE"),"Record not found")</f>
        <v>Record not found</v>
      </c>
      <c r="AI2" t="str">
        <f>IFERROR(IF(VLOOKUP($A2,Table3[#All],35,FALSE)=VLOOKUP($A2,Table314[#All],35,FALSE),"TRUE","FALSE"),"Record not found")</f>
        <v>Record not found</v>
      </c>
    </row>
    <row r="3" spans="1:35" x14ac:dyDescent="0.25">
      <c r="A3" s="8"/>
    </row>
  </sheetData>
  <conditionalFormatting sqref="A1:AI1 B2:AI3">
    <cfRule type="containsText" dxfId="0" priority="1" operator="containsText" text="FALSE">
      <formula>NOT(ISERROR(SEARCH("FALSE",A1)))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E2DAD-8171-48F8-B8C4-AAF8CECDF42C}">
  <dimension ref="A1:B1"/>
  <sheetViews>
    <sheetView workbookViewId="0">
      <selection activeCell="B1" sqref="B1"/>
    </sheetView>
  </sheetViews>
  <sheetFormatPr defaultRowHeight="15" x14ac:dyDescent="0.25"/>
  <sheetData>
    <row r="1" spans="1:2" x14ac:dyDescent="0.25">
      <c r="A1" s="1"/>
      <c r="B1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C8402-7DEC-467D-897F-E5B33D2981E1}">
  <dimension ref="A1:F3"/>
  <sheetViews>
    <sheetView workbookViewId="0">
      <selection sqref="A1:F2"/>
    </sheetView>
  </sheetViews>
  <sheetFormatPr defaultRowHeight="15" x14ac:dyDescent="0.25"/>
  <cols>
    <col min="1" max="1" width="19.42578125" bestFit="1" customWidth="1"/>
    <col min="2" max="2" width="11.28515625" customWidth="1"/>
    <col min="3" max="3" width="10.85546875" bestFit="1" customWidth="1"/>
    <col min="4" max="5" width="19.140625" bestFit="1" customWidth="1"/>
    <col min="6" max="6" width="12.85546875" bestFit="1" customWidth="1"/>
  </cols>
  <sheetData>
    <row r="1" spans="1:6" x14ac:dyDescent="0.25">
      <c r="A1" t="s">
        <v>0</v>
      </c>
      <c r="B1" t="s">
        <v>45</v>
      </c>
      <c r="C1" t="s">
        <v>46</v>
      </c>
      <c r="D1" t="s">
        <v>47</v>
      </c>
      <c r="E1" t="s">
        <v>48</v>
      </c>
      <c r="F1" t="s">
        <v>49</v>
      </c>
    </row>
    <row r="2" spans="1:6" x14ac:dyDescent="0.25">
      <c r="A2" s="1" t="s">
        <v>50</v>
      </c>
      <c r="B2" s="1" t="s">
        <v>65</v>
      </c>
      <c r="C2" s="1" t="s">
        <v>65</v>
      </c>
      <c r="D2" s="1" t="s">
        <v>67</v>
      </c>
      <c r="E2" s="1" t="s">
        <v>67</v>
      </c>
      <c r="F2">
        <v>1981</v>
      </c>
    </row>
    <row r="3" spans="1:6" x14ac:dyDescent="0.25">
      <c r="A3" s="1" t="s">
        <v>51</v>
      </c>
      <c r="B3" s="1" t="s">
        <v>66</v>
      </c>
      <c r="C3" s="1" t="s">
        <v>66</v>
      </c>
      <c r="D3" s="1" t="s">
        <v>68</v>
      </c>
      <c r="E3" s="1" t="s">
        <v>68</v>
      </c>
      <c r="F3">
        <v>1997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9E64B-B9EB-4895-9377-5F305EC7D814}">
  <dimension ref="A1:C1"/>
  <sheetViews>
    <sheetView workbookViewId="0">
      <selection activeCell="C1" sqref="C1"/>
    </sheetView>
  </sheetViews>
  <sheetFormatPr defaultRowHeight="15" x14ac:dyDescent="0.25"/>
  <cols>
    <col min="1" max="1" width="25.7109375" bestFit="1" customWidth="1"/>
  </cols>
  <sheetData>
    <row r="1" spans="1:3" x14ac:dyDescent="0.25">
      <c r="A1" s="1" t="s">
        <v>69</v>
      </c>
      <c r="B1" s="1"/>
      <c r="C1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D9B0-F33E-42B0-9A8A-DB5ED76F288B}">
  <dimension ref="A1:C1"/>
  <sheetViews>
    <sheetView workbookViewId="0">
      <selection activeCell="C1" sqref="C1"/>
    </sheetView>
  </sheetViews>
  <sheetFormatPr defaultRowHeight="15" x14ac:dyDescent="0.25"/>
  <cols>
    <col min="3" max="3" width="18.28515625" bestFit="1" customWidth="1"/>
  </cols>
  <sheetData>
    <row r="1" spans="1:3" x14ac:dyDescent="0.25">
      <c r="A1" s="1"/>
      <c r="B1" s="1"/>
      <c r="C1" s="1" t="s"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82FF0DA8112D429923425F39D716BB" ma:contentTypeVersion="2" ma:contentTypeDescription="Create a new document." ma:contentTypeScope="" ma:versionID="0fbc8d486e20eaa494ffc3671ae2221d">
  <xsd:schema xmlns:xsd="http://www.w3.org/2001/XMLSchema" xmlns:xs="http://www.w3.org/2001/XMLSchema" xmlns:p="http://schemas.microsoft.com/office/2006/metadata/properties" xmlns:ns2="f45ab4ef-8cbc-48a2-90be-fd2456544ac9" xmlns:ns3="c7cb4be9-4b1e-4ea4-aeb6-68f0c539634e" targetNamespace="http://schemas.microsoft.com/office/2006/metadata/properties" ma:root="true" ma:fieldsID="056c1d55daf2486daa0bd0b7d7329416" ns2:_="" ns3:_="">
    <xsd:import namespace="f45ab4ef-8cbc-48a2-90be-fd2456544ac9"/>
    <xsd:import namespace="c7cb4be9-4b1e-4ea4-aeb6-68f0c539634e"/>
    <xsd:element name="properties">
      <xsd:complexType>
        <xsd:sequence>
          <xsd:element name="documentManagement">
            <xsd:complexType>
              <xsd:all>
                <xsd:element ref="ns2:Category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5ab4ef-8cbc-48a2-90be-fd2456544ac9" elementFormDefault="qualified">
    <xsd:import namespace="http://schemas.microsoft.com/office/2006/documentManagement/types"/>
    <xsd:import namespace="http://schemas.microsoft.com/office/infopath/2007/PartnerControls"/>
    <xsd:element name="Category" ma:index="8" ma:displayName="Category" ma:default="*To be filed" ma:format="Dropdown" ma:internalName="Category">
      <xsd:simpleType>
        <xsd:union memberTypes="dms:Text">
          <xsd:simpleType>
            <xsd:restriction base="dms:Choice">
              <xsd:enumeration value="*To be filed"/>
              <xsd:enumeration value="Change Management"/>
              <xsd:enumeration value="Training and Development"/>
              <xsd:enumeration value="Internal Communication"/>
              <xsd:enumeration value="External Communicatio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b4be9-4b1e-4ea4-aeb6-68f0c539634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f45ab4ef-8cbc-48a2-90be-fd2456544ac9">Training and Development</Category>
  </documentManagement>
</p:properties>
</file>

<file path=customXml/itemProps1.xml><?xml version="1.0" encoding="utf-8"?>
<ds:datastoreItem xmlns:ds="http://schemas.openxmlformats.org/officeDocument/2006/customXml" ds:itemID="{26A9C82B-5297-49DA-9A4A-D349322DA563}"/>
</file>

<file path=customXml/itemProps2.xml><?xml version="1.0" encoding="utf-8"?>
<ds:datastoreItem xmlns:ds="http://schemas.openxmlformats.org/officeDocument/2006/customXml" ds:itemID="{F92CD430-0408-4344-944E-8CCCE3ED5247}"/>
</file>

<file path=customXml/itemProps3.xml><?xml version="1.0" encoding="utf-8"?>
<ds:datastoreItem xmlns:ds="http://schemas.openxmlformats.org/officeDocument/2006/customXml" ds:itemID="{02315CB9-4C6B-4147-9D14-D1C9BAFE0C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Sheet2</vt:lpstr>
      <vt:lpstr>Sheet3</vt:lpstr>
      <vt:lpstr>Prev Report</vt:lpstr>
      <vt:lpstr>Compare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LVFE - Sample file for insurance coverage report- Template</dc:title>
  <cp:lastModifiedBy>Choa, Lea</cp:lastModifiedBy>
  <dcterms:created xsi:type="dcterms:W3CDTF">2025-05-27T22:49:31Z</dcterms:created>
  <dcterms:modified xsi:type="dcterms:W3CDTF">2025-05-27T23:12:49Z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0x0101005382FF0DA8112D429923425F39D716BB</vt:lpwstr>
  </property>
</Properties>
</file>